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Abt_4\Ref42\3 - Berufsschule in den Berufsfeldern\W\1 Berufe\Bankkaufmann\7 UK\3. Jahr_Sj 2021-22\LS Endredaktion DA\LF11\"/>
    </mc:Choice>
  </mc:AlternateContent>
  <bookViews>
    <workbookView xWindow="-105" yWindow="-105" windowWidth="20715" windowHeight="13275"/>
  </bookViews>
  <sheets>
    <sheet name="aktuelle Konditionen" sheetId="1" r:id="rId1"/>
    <sheet name="Kundenwunsch" sheetId="4" r:id="rId2"/>
    <sheet name="Vorschlag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4" l="1"/>
  <c r="E33" i="4"/>
  <c r="F35" i="4" s="1"/>
  <c r="E29" i="4"/>
  <c r="E28" i="4"/>
  <c r="F30" i="4" s="1"/>
  <c r="F21" i="4"/>
  <c r="E21" i="4"/>
  <c r="E20" i="4"/>
  <c r="E19" i="4"/>
  <c r="E18" i="4"/>
  <c r="E17" i="4"/>
  <c r="E15" i="4"/>
  <c r="F15" i="4" s="1"/>
  <c r="E9" i="4"/>
  <c r="F9" i="4" s="1"/>
  <c r="F8" i="4"/>
  <c r="E8" i="4"/>
  <c r="D8" i="4"/>
  <c r="E5" i="4"/>
  <c r="F5" i="4" s="1"/>
  <c r="E4" i="4"/>
  <c r="F4" i="4" s="1"/>
  <c r="E34" i="3"/>
  <c r="E33" i="3"/>
  <c r="E29" i="3"/>
  <c r="E28" i="3"/>
  <c r="F30" i="3" s="1"/>
  <c r="E21" i="3"/>
  <c r="E20" i="3"/>
  <c r="E19" i="3"/>
  <c r="E18" i="3"/>
  <c r="E17" i="3"/>
  <c r="F21" i="3" s="1"/>
  <c r="E15" i="3"/>
  <c r="F15" i="3" s="1"/>
  <c r="E9" i="3"/>
  <c r="F9" i="3" s="1"/>
  <c r="D8" i="3"/>
  <c r="E8" i="3" s="1"/>
  <c r="F8" i="3" s="1"/>
  <c r="E5" i="3"/>
  <c r="F5" i="3" s="1"/>
  <c r="E4" i="3"/>
  <c r="F4" i="3" s="1"/>
  <c r="E21" i="1"/>
  <c r="E20" i="1"/>
  <c r="E19" i="1"/>
  <c r="E18" i="1"/>
  <c r="E17" i="1"/>
  <c r="F21" i="1" s="1"/>
  <c r="E15" i="1"/>
  <c r="F15" i="1" s="1"/>
  <c r="E34" i="1"/>
  <c r="E33" i="1"/>
  <c r="E29" i="1"/>
  <c r="E28" i="1"/>
  <c r="E5" i="1"/>
  <c r="F5" i="1" s="1"/>
  <c r="E4" i="1"/>
  <c r="F4" i="1" s="1"/>
  <c r="E9" i="1"/>
  <c r="F9" i="1" s="1"/>
  <c r="D8" i="1"/>
  <c r="E8" i="1" s="1"/>
  <c r="F8" i="1" s="1"/>
  <c r="F11" i="4" l="1"/>
  <c r="F23" i="4" s="1"/>
  <c r="F37" i="4" s="1"/>
  <c r="F35" i="3"/>
  <c r="F11" i="3"/>
  <c r="F23" i="3" s="1"/>
  <c r="F30" i="1"/>
  <c r="F35" i="1"/>
  <c r="F11" i="1"/>
  <c r="F23" i="1" s="1"/>
  <c r="F37" i="3" l="1"/>
  <c r="F37" i="1"/>
</calcChain>
</file>

<file path=xl/sharedStrings.xml><?xml version="1.0" encoding="utf-8"?>
<sst xmlns="http://schemas.openxmlformats.org/spreadsheetml/2006/main" count="125" uniqueCount="31">
  <si>
    <t>Geschäftsart</t>
  </si>
  <si>
    <t>GKM Zinssatz in %</t>
  </si>
  <si>
    <t>Sichteinlage</t>
  </si>
  <si>
    <t>Passivgeschäfte</t>
  </si>
  <si>
    <t>Aktivprodukte</t>
  </si>
  <si>
    <t>Festgeld</t>
  </si>
  <si>
    <t>KK-Kredit</t>
  </si>
  <si>
    <t>Investitionskredit</t>
  </si>
  <si>
    <t>Provisionserlöse</t>
  </si>
  <si>
    <t>Standard-Einzelkosten</t>
  </si>
  <si>
    <t>Überweisungen (Ausland)</t>
  </si>
  <si>
    <t>Kontoauszüge</t>
  </si>
  <si>
    <t>Prüfung Kreditengagement</t>
  </si>
  <si>
    <t>Deckungsbeitrag II</t>
  </si>
  <si>
    <t>EK-Kosten</t>
  </si>
  <si>
    <t>EK-Kosten in %</t>
  </si>
  <si>
    <t>Risikokosten</t>
  </si>
  <si>
    <t>Deckungsbeitrag III</t>
  </si>
  <si>
    <t>Deckungsbeitrag I</t>
  </si>
  <si>
    <t>Hinweis: Die veränderten Konditionen können in die blau hinterlegten Felder eingetragen werden.</t>
  </si>
  <si>
    <t>Anzahl</t>
  </si>
  <si>
    <t>EZ/AZ Kasse</t>
  </si>
  <si>
    <t>Risikokosten in %</t>
  </si>
  <si>
    <t>Betrag in €</t>
  </si>
  <si>
    <t>Marge in %</t>
  </si>
  <si>
    <t>Bankzinssatz in %</t>
  </si>
  <si>
    <t>Absoluter Betrag in €</t>
  </si>
  <si>
    <t>Kontoführung in €</t>
  </si>
  <si>
    <t>Ergebnis in €</t>
  </si>
  <si>
    <t>gesamt in €</t>
  </si>
  <si>
    <t>Überweisungen (SEPA)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</si>
</sst>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justify" vertical="center" wrapText="1"/>
    </xf>
    <xf numFmtId="164" fontId="4" fillId="0" borderId="1" xfId="0" applyNumberFormat="1" applyFont="1" applyBorder="1"/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165" fontId="0" fillId="0" borderId="1" xfId="0" applyNumberFormat="1" applyBorder="1"/>
    <xf numFmtId="4" fontId="1" fillId="0" borderId="1" xfId="0" applyNumberFormat="1" applyFont="1" applyBorder="1"/>
    <xf numFmtId="0" fontId="1" fillId="0" borderId="3" xfId="0" applyFont="1" applyBorder="1"/>
    <xf numFmtId="0" fontId="0" fillId="0" borderId="3" xfId="0" applyBorder="1"/>
    <xf numFmtId="4" fontId="1" fillId="0" borderId="3" xfId="0" applyNumberFormat="1" applyFont="1" applyBorder="1"/>
    <xf numFmtId="0" fontId="0" fillId="0" borderId="2" xfId="0" applyBorder="1"/>
    <xf numFmtId="164" fontId="0" fillId="0" borderId="2" xfId="0" applyNumberFormat="1" applyBorder="1"/>
    <xf numFmtId="4" fontId="2" fillId="0" borderId="1" xfId="0" applyNumberFormat="1" applyFont="1" applyBorder="1" applyAlignment="1">
      <alignment horizontal="right" vertical="center" wrapText="1"/>
    </xf>
    <xf numFmtId="3" fontId="0" fillId="0" borderId="1" xfId="0" applyNumberFormat="1" applyBorder="1"/>
    <xf numFmtId="4" fontId="0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right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/>
    </xf>
    <xf numFmtId="0" fontId="0" fillId="0" borderId="5" xfId="0" applyBorder="1"/>
    <xf numFmtId="164" fontId="0" fillId="0" borderId="5" xfId="0" applyNumberFormat="1" applyBorder="1"/>
    <xf numFmtId="0" fontId="1" fillId="0" borderId="4" xfId="0" applyFont="1" applyBorder="1"/>
    <xf numFmtId="0" fontId="0" fillId="0" borderId="4" xfId="0" applyBorder="1"/>
    <xf numFmtId="164" fontId="1" fillId="0" borderId="4" xfId="0" applyNumberFormat="1" applyFont="1" applyBorder="1"/>
    <xf numFmtId="165" fontId="3" fillId="2" borderId="1" xfId="0" applyNumberFormat="1" applyFont="1" applyFill="1" applyBorder="1"/>
    <xf numFmtId="4" fontId="3" fillId="2" borderId="0" xfId="0" applyNumberFormat="1" applyFont="1" applyFill="1"/>
    <xf numFmtId="0" fontId="1" fillId="3" borderId="0" xfId="0" applyFont="1" applyFill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7"/>
  <sheetViews>
    <sheetView showGridLines="0" tabSelected="1" zoomScale="120" zoomScaleNormal="120" workbookViewId="0">
      <selection activeCell="E9" sqref="E9"/>
    </sheetView>
  </sheetViews>
  <sheetFormatPr baseColWidth="10" defaultRowHeight="15" x14ac:dyDescent="0.25"/>
  <cols>
    <col min="1" max="6" width="20.7109375" customWidth="1"/>
  </cols>
  <sheetData>
    <row r="2" spans="1:6" s="1" customFormat="1" x14ac:dyDescent="0.25">
      <c r="A2" s="2" t="s">
        <v>0</v>
      </c>
      <c r="B2" s="10" t="s">
        <v>23</v>
      </c>
      <c r="C2" s="10" t="s">
        <v>25</v>
      </c>
      <c r="D2" s="10" t="s">
        <v>1</v>
      </c>
      <c r="E2" s="10" t="s">
        <v>24</v>
      </c>
      <c r="F2" s="10" t="s">
        <v>26</v>
      </c>
    </row>
    <row r="3" spans="1:6" x14ac:dyDescent="0.25">
      <c r="A3" s="2" t="s">
        <v>4</v>
      </c>
      <c r="B3" s="11"/>
      <c r="C3" s="3"/>
      <c r="D3" s="3"/>
      <c r="E3" s="3"/>
      <c r="F3" s="3"/>
    </row>
    <row r="4" spans="1:6" x14ac:dyDescent="0.25">
      <c r="A4" s="3" t="s">
        <v>6</v>
      </c>
      <c r="B4" s="11">
        <v>655000</v>
      </c>
      <c r="C4" s="12">
        <v>7</v>
      </c>
      <c r="D4" s="12">
        <v>4</v>
      </c>
      <c r="E4" s="12">
        <f>C4-D4</f>
        <v>3</v>
      </c>
      <c r="F4" s="11">
        <f>B4*E4/100</f>
        <v>19650</v>
      </c>
    </row>
    <row r="5" spans="1:6" ht="15" customHeight="1" x14ac:dyDescent="0.25">
      <c r="A5" s="3" t="s">
        <v>7</v>
      </c>
      <c r="B5" s="11">
        <v>1300000</v>
      </c>
      <c r="C5" s="12">
        <v>6.5</v>
      </c>
      <c r="D5" s="12">
        <v>3</v>
      </c>
      <c r="E5" s="12">
        <f>C5-D5</f>
        <v>3.5</v>
      </c>
      <c r="F5" s="11">
        <f>B5*E5/100</f>
        <v>45500</v>
      </c>
    </row>
    <row r="6" spans="1:6" ht="15" customHeight="1" x14ac:dyDescent="0.25">
      <c r="A6" s="3"/>
      <c r="B6" s="11"/>
      <c r="C6" s="12"/>
      <c r="D6" s="12"/>
      <c r="E6" s="12"/>
      <c r="F6" s="11"/>
    </row>
    <row r="7" spans="1:6" ht="15" customHeight="1" x14ac:dyDescent="0.25">
      <c r="A7" s="2" t="s">
        <v>3</v>
      </c>
      <c r="B7" s="11"/>
      <c r="C7" s="12"/>
      <c r="D7" s="12"/>
      <c r="E7" s="12"/>
      <c r="F7" s="11"/>
    </row>
    <row r="8" spans="1:6" ht="15" customHeight="1" x14ac:dyDescent="0.25">
      <c r="A8" s="3" t="s">
        <v>2</v>
      </c>
      <c r="B8" s="11">
        <v>68000</v>
      </c>
      <c r="C8" s="12">
        <v>0</v>
      </c>
      <c r="D8" s="12">
        <f>0-0.1</f>
        <v>-0.1</v>
      </c>
      <c r="E8" s="12">
        <f>D8-C8</f>
        <v>-0.1</v>
      </c>
      <c r="F8" s="11">
        <f>B8*E8/100</f>
        <v>-68</v>
      </c>
    </row>
    <row r="9" spans="1:6" ht="15" customHeight="1" x14ac:dyDescent="0.25">
      <c r="A9" s="3" t="s">
        <v>5</v>
      </c>
      <c r="B9" s="11">
        <v>150000</v>
      </c>
      <c r="C9" s="12">
        <v>0.2</v>
      </c>
      <c r="D9" s="12">
        <v>0.3</v>
      </c>
      <c r="E9" s="12">
        <f>D9-C9</f>
        <v>9.9999999999999978E-2</v>
      </c>
      <c r="F9" s="11">
        <f>B9*E9/100</f>
        <v>149.99999999999997</v>
      </c>
    </row>
    <row r="10" spans="1:6" x14ac:dyDescent="0.25">
      <c r="A10" s="3"/>
      <c r="B10" s="3"/>
      <c r="C10" s="3"/>
      <c r="D10" s="3"/>
      <c r="E10" s="3"/>
      <c r="F10" s="11"/>
    </row>
    <row r="11" spans="1:6" x14ac:dyDescent="0.25">
      <c r="A11" s="2" t="s">
        <v>18</v>
      </c>
      <c r="B11" s="3"/>
      <c r="C11" s="3"/>
      <c r="D11" s="3"/>
      <c r="E11" s="3"/>
      <c r="F11" s="13">
        <f>SUM(F4:F9)</f>
        <v>65232</v>
      </c>
    </row>
    <row r="12" spans="1:6" ht="15.75" thickBot="1" x14ac:dyDescent="0.3">
      <c r="A12" s="14"/>
      <c r="B12" s="15"/>
      <c r="C12" s="15"/>
      <c r="D12" s="15"/>
      <c r="E12" s="15"/>
      <c r="F12" s="16"/>
    </row>
    <row r="13" spans="1:6" x14ac:dyDescent="0.25">
      <c r="A13" s="17"/>
      <c r="B13" s="17"/>
      <c r="C13" s="17"/>
      <c r="D13" s="17"/>
      <c r="E13" s="17"/>
      <c r="F13" s="18"/>
    </row>
    <row r="14" spans="1:6" x14ac:dyDescent="0.25">
      <c r="A14" s="3" t="s">
        <v>8</v>
      </c>
      <c r="B14" s="4"/>
      <c r="C14" s="10" t="s">
        <v>27</v>
      </c>
      <c r="D14" s="10" t="s">
        <v>20</v>
      </c>
      <c r="E14" s="10" t="s">
        <v>28</v>
      </c>
      <c r="F14" s="22" t="s">
        <v>29</v>
      </c>
    </row>
    <row r="15" spans="1:6" x14ac:dyDescent="0.25">
      <c r="A15" s="3"/>
      <c r="B15" s="3"/>
      <c r="C15" s="11">
        <v>70</v>
      </c>
      <c r="D15" s="20">
        <v>12</v>
      </c>
      <c r="E15" s="11">
        <f>C15*D15</f>
        <v>840</v>
      </c>
      <c r="F15" s="11">
        <f>E15</f>
        <v>840</v>
      </c>
    </row>
    <row r="16" spans="1:6" x14ac:dyDescent="0.25">
      <c r="A16" s="3" t="s">
        <v>9</v>
      </c>
      <c r="B16" s="3"/>
      <c r="C16" s="11"/>
      <c r="D16" s="20"/>
      <c r="E16" s="11"/>
      <c r="F16" s="21"/>
    </row>
    <row r="17" spans="1:6" ht="15" customHeight="1" x14ac:dyDescent="0.25">
      <c r="A17" s="3"/>
      <c r="B17" s="9" t="s">
        <v>21</v>
      </c>
      <c r="C17" s="11">
        <v>2</v>
      </c>
      <c r="D17" s="20">
        <v>110</v>
      </c>
      <c r="E17" s="11">
        <f t="shared" ref="E17:E21" si="0">C17*D17</f>
        <v>220</v>
      </c>
      <c r="F17" s="21"/>
    </row>
    <row r="18" spans="1:6" ht="15" customHeight="1" x14ac:dyDescent="0.25">
      <c r="A18" s="3"/>
      <c r="B18" s="7" t="s">
        <v>30</v>
      </c>
      <c r="C18" s="11">
        <v>1.2</v>
      </c>
      <c r="D18" s="20">
        <v>2400</v>
      </c>
      <c r="E18" s="11">
        <f t="shared" si="0"/>
        <v>2880</v>
      </c>
      <c r="F18" s="21"/>
    </row>
    <row r="19" spans="1:6" ht="15" customHeight="1" x14ac:dyDescent="0.25">
      <c r="A19" s="3"/>
      <c r="B19" s="7" t="s">
        <v>10</v>
      </c>
      <c r="C19" s="11">
        <v>8.5</v>
      </c>
      <c r="D19" s="20">
        <v>28</v>
      </c>
      <c r="E19" s="11">
        <f t="shared" si="0"/>
        <v>238</v>
      </c>
      <c r="F19" s="21"/>
    </row>
    <row r="20" spans="1:6" ht="15" customHeight="1" x14ac:dyDescent="0.25">
      <c r="A20" s="3"/>
      <c r="B20" s="24" t="s">
        <v>11</v>
      </c>
      <c r="C20" s="19">
        <v>0.3</v>
      </c>
      <c r="D20" s="20">
        <v>52</v>
      </c>
      <c r="E20" s="11">
        <f t="shared" si="0"/>
        <v>15.6</v>
      </c>
      <c r="F20" s="21"/>
    </row>
    <row r="21" spans="1:6" ht="15" customHeight="1" x14ac:dyDescent="0.25">
      <c r="A21" s="2"/>
      <c r="B21" s="25" t="s">
        <v>12</v>
      </c>
      <c r="C21" s="19">
        <v>140</v>
      </c>
      <c r="D21" s="20">
        <v>4</v>
      </c>
      <c r="E21" s="11">
        <f t="shared" si="0"/>
        <v>560</v>
      </c>
      <c r="F21" s="21">
        <f>SUM(E17:E21)</f>
        <v>3913.6</v>
      </c>
    </row>
    <row r="22" spans="1:6" x14ac:dyDescent="0.25">
      <c r="A22" s="2"/>
      <c r="B22" s="8"/>
      <c r="C22" s="6"/>
      <c r="D22" s="3"/>
      <c r="E22" s="4"/>
      <c r="F22" s="21"/>
    </row>
    <row r="23" spans="1:6" x14ac:dyDescent="0.25">
      <c r="A23" s="2" t="s">
        <v>13</v>
      </c>
      <c r="B23" s="3"/>
      <c r="C23" s="3"/>
      <c r="D23" s="3"/>
      <c r="E23" s="3"/>
      <c r="F23" s="13">
        <f>F11+F15-F21</f>
        <v>62158.400000000001</v>
      </c>
    </row>
    <row r="24" spans="1:6" ht="15.75" thickBot="1" x14ac:dyDescent="0.3">
      <c r="A24" s="14"/>
      <c r="B24" s="15"/>
      <c r="C24" s="15"/>
      <c r="D24" s="15"/>
      <c r="E24" s="15"/>
      <c r="F24" s="16"/>
    </row>
    <row r="25" spans="1:6" x14ac:dyDescent="0.25">
      <c r="A25" s="17"/>
      <c r="B25" s="17"/>
      <c r="C25" s="17"/>
      <c r="D25" s="17"/>
      <c r="E25" s="17"/>
      <c r="F25" s="17"/>
    </row>
    <row r="26" spans="1:6" x14ac:dyDescent="0.25">
      <c r="A26" s="2" t="s">
        <v>14</v>
      </c>
      <c r="B26" s="3"/>
      <c r="C26" s="3"/>
      <c r="D26" s="3"/>
      <c r="E26" s="3"/>
      <c r="F26" s="3"/>
    </row>
    <row r="27" spans="1:6" x14ac:dyDescent="0.25">
      <c r="A27" s="2" t="s">
        <v>4</v>
      </c>
      <c r="B27" s="10" t="s">
        <v>23</v>
      </c>
      <c r="C27" s="10" t="s">
        <v>15</v>
      </c>
      <c r="D27" s="3"/>
      <c r="E27" s="10" t="s">
        <v>28</v>
      </c>
      <c r="F27" s="22" t="s">
        <v>29</v>
      </c>
    </row>
    <row r="28" spans="1:6" x14ac:dyDescent="0.25">
      <c r="A28" s="3" t="s">
        <v>6</v>
      </c>
      <c r="B28" s="11">
        <v>655000</v>
      </c>
      <c r="C28" s="12">
        <v>1.4</v>
      </c>
      <c r="D28" s="3"/>
      <c r="E28" s="11">
        <f>B28*C28/100</f>
        <v>9170</v>
      </c>
      <c r="F28" s="11"/>
    </row>
    <row r="29" spans="1:6" x14ac:dyDescent="0.25">
      <c r="A29" s="3" t="s">
        <v>7</v>
      </c>
      <c r="B29" s="11">
        <v>1300000</v>
      </c>
      <c r="C29" s="12">
        <v>1.4</v>
      </c>
      <c r="D29" s="3"/>
      <c r="E29" s="11">
        <f>B29*C29/100</f>
        <v>18200</v>
      </c>
      <c r="F29" s="11"/>
    </row>
    <row r="30" spans="1:6" x14ac:dyDescent="0.25">
      <c r="A30" s="3"/>
      <c r="B30" s="11"/>
      <c r="C30" s="3"/>
      <c r="D30" s="3"/>
      <c r="E30" s="23"/>
      <c r="F30" s="11">
        <f>E28+E29</f>
        <v>27370</v>
      </c>
    </row>
    <row r="31" spans="1:6" x14ac:dyDescent="0.25">
      <c r="A31" s="2" t="s">
        <v>16</v>
      </c>
      <c r="B31" s="11"/>
      <c r="C31" s="3"/>
      <c r="D31" s="3"/>
      <c r="E31" s="11"/>
      <c r="F31" s="11"/>
    </row>
    <row r="32" spans="1:6" x14ac:dyDescent="0.25">
      <c r="A32" s="2" t="s">
        <v>4</v>
      </c>
      <c r="B32" s="10" t="s">
        <v>23</v>
      </c>
      <c r="C32" s="10" t="s">
        <v>22</v>
      </c>
      <c r="D32" s="3"/>
      <c r="E32" s="10" t="s">
        <v>28</v>
      </c>
      <c r="F32" s="11"/>
    </row>
    <row r="33" spans="1:6" x14ac:dyDescent="0.25">
      <c r="A33" s="3" t="s">
        <v>6</v>
      </c>
      <c r="B33" s="11">
        <v>655000</v>
      </c>
      <c r="C33" s="12">
        <v>0.8</v>
      </c>
      <c r="D33" s="3"/>
      <c r="E33" s="11">
        <f>B33*C33/100</f>
        <v>5240</v>
      </c>
      <c r="F33" s="11"/>
    </row>
    <row r="34" spans="1:6" x14ac:dyDescent="0.25">
      <c r="A34" s="3" t="s">
        <v>7</v>
      </c>
      <c r="B34" s="11">
        <v>1300000</v>
      </c>
      <c r="C34" s="12">
        <v>0.8</v>
      </c>
      <c r="D34" s="3"/>
      <c r="E34" s="11">
        <f>B34*C34/100</f>
        <v>10400</v>
      </c>
      <c r="F34" s="11"/>
    </row>
    <row r="35" spans="1:6" x14ac:dyDescent="0.25">
      <c r="A35" s="3"/>
      <c r="B35" s="3"/>
      <c r="C35" s="3"/>
      <c r="D35" s="3"/>
      <c r="E35" s="23"/>
      <c r="F35" s="11">
        <f>E33+E34</f>
        <v>15640</v>
      </c>
    </row>
    <row r="36" spans="1:6" x14ac:dyDescent="0.25">
      <c r="A36" s="2"/>
      <c r="B36" s="3"/>
      <c r="C36" s="3"/>
      <c r="D36" s="3"/>
      <c r="E36" s="3"/>
      <c r="F36" s="11"/>
    </row>
    <row r="37" spans="1:6" x14ac:dyDescent="0.25">
      <c r="A37" s="2" t="s">
        <v>17</v>
      </c>
      <c r="B37" s="3"/>
      <c r="C37" s="3"/>
      <c r="D37" s="3"/>
      <c r="E37" s="3"/>
      <c r="F37" s="13">
        <f>F23-F30-F35</f>
        <v>19148.400000000001</v>
      </c>
    </row>
  </sheetData>
  <pageMargins left="0.70866141732283472" right="0.70866141732283472" top="0.78740157480314965" bottom="0.78740157480314965" header="0.31496062992125984" footer="0.31496062992125984"/>
  <pageSetup paperSize="9" scale="7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7"/>
  <sheetViews>
    <sheetView showGridLines="0" topLeftCell="A13" zoomScale="110" zoomScaleNormal="110" workbookViewId="0">
      <selection activeCell="D5" sqref="D5"/>
    </sheetView>
  </sheetViews>
  <sheetFormatPr baseColWidth="10" defaultRowHeight="15" x14ac:dyDescent="0.25"/>
  <cols>
    <col min="1" max="6" width="20.7109375" customWidth="1"/>
    <col min="8" max="8" width="27.42578125" customWidth="1"/>
  </cols>
  <sheetData>
    <row r="2" spans="1:8" s="1" customFormat="1" x14ac:dyDescent="0.25">
      <c r="A2" s="2" t="s">
        <v>0</v>
      </c>
      <c r="B2" s="10" t="s">
        <v>23</v>
      </c>
      <c r="C2" s="10" t="s">
        <v>25</v>
      </c>
      <c r="D2" s="10" t="s">
        <v>1</v>
      </c>
      <c r="E2" s="10" t="s">
        <v>24</v>
      </c>
      <c r="F2" s="10" t="s">
        <v>26</v>
      </c>
    </row>
    <row r="3" spans="1:8" x14ac:dyDescent="0.25">
      <c r="A3" s="2" t="s">
        <v>4</v>
      </c>
      <c r="B3" s="3"/>
      <c r="C3" s="3"/>
      <c r="D3" s="3"/>
      <c r="E3" s="3"/>
      <c r="F3" s="3"/>
    </row>
    <row r="4" spans="1:8" ht="14.25" customHeight="1" x14ac:dyDescent="0.25">
      <c r="A4" s="3" t="s">
        <v>6</v>
      </c>
      <c r="B4" s="11">
        <v>655000</v>
      </c>
      <c r="C4" s="31">
        <v>6</v>
      </c>
      <c r="D4" s="12">
        <v>4</v>
      </c>
      <c r="E4" s="12">
        <f>C4-D4</f>
        <v>2</v>
      </c>
      <c r="F4" s="11">
        <f>B4*E4/100</f>
        <v>13100</v>
      </c>
      <c r="H4" s="33" t="s">
        <v>19</v>
      </c>
    </row>
    <row r="5" spans="1:8" x14ac:dyDescent="0.25">
      <c r="A5" s="3" t="s">
        <v>7</v>
      </c>
      <c r="B5" s="11">
        <v>1300000</v>
      </c>
      <c r="C5" s="31">
        <v>5</v>
      </c>
      <c r="D5" s="12">
        <v>3</v>
      </c>
      <c r="E5" s="12">
        <f>C5-D5</f>
        <v>2</v>
      </c>
      <c r="F5" s="11">
        <f>B5*E5/100</f>
        <v>26000</v>
      </c>
      <c r="H5" s="33"/>
    </row>
    <row r="6" spans="1:8" x14ac:dyDescent="0.25">
      <c r="A6" s="3"/>
      <c r="B6" s="11"/>
      <c r="C6" s="12"/>
      <c r="D6" s="12"/>
      <c r="E6" s="12"/>
      <c r="F6" s="11"/>
      <c r="H6" s="33"/>
    </row>
    <row r="7" spans="1:8" x14ac:dyDescent="0.25">
      <c r="A7" s="2" t="s">
        <v>3</v>
      </c>
      <c r="B7" s="11"/>
      <c r="C7" s="12"/>
      <c r="D7" s="12"/>
      <c r="E7" s="12"/>
      <c r="F7" s="11"/>
      <c r="H7" s="33"/>
    </row>
    <row r="8" spans="1:8" x14ac:dyDescent="0.25">
      <c r="A8" s="3" t="s">
        <v>2</v>
      </c>
      <c r="B8" s="11">
        <v>68000</v>
      </c>
      <c r="C8" s="31">
        <v>0</v>
      </c>
      <c r="D8" s="12">
        <f>0-0.1</f>
        <v>-0.1</v>
      </c>
      <c r="E8" s="12">
        <f>D8-C8</f>
        <v>-0.1</v>
      </c>
      <c r="F8" s="11">
        <f>B8*E8/100</f>
        <v>-68</v>
      </c>
    </row>
    <row r="9" spans="1:8" x14ac:dyDescent="0.25">
      <c r="A9" s="3" t="s">
        <v>5</v>
      </c>
      <c r="B9" s="11">
        <v>150000</v>
      </c>
      <c r="C9" s="31">
        <v>0.5</v>
      </c>
      <c r="D9" s="12">
        <v>0.3</v>
      </c>
      <c r="E9" s="12">
        <f>D9-C9</f>
        <v>-0.2</v>
      </c>
      <c r="F9" s="11">
        <f>B9*E9/100</f>
        <v>-300</v>
      </c>
    </row>
    <row r="10" spans="1:8" x14ac:dyDescent="0.25">
      <c r="A10" s="3"/>
      <c r="B10" s="3"/>
      <c r="C10" s="3"/>
      <c r="D10" s="3"/>
      <c r="E10" s="3"/>
      <c r="F10" s="11"/>
    </row>
    <row r="11" spans="1:8" x14ac:dyDescent="0.25">
      <c r="A11" s="2" t="s">
        <v>18</v>
      </c>
      <c r="B11" s="3"/>
      <c r="C11" s="3"/>
      <c r="D11" s="3"/>
      <c r="E11" s="3"/>
      <c r="F11" s="13">
        <f>SUM(F4:F9)</f>
        <v>38732</v>
      </c>
    </row>
    <row r="12" spans="1:8" ht="15.75" thickBot="1" x14ac:dyDescent="0.3">
      <c r="A12" s="28"/>
      <c r="B12" s="29"/>
      <c r="C12" s="29"/>
      <c r="D12" s="29"/>
      <c r="E12" s="29"/>
      <c r="F12" s="30"/>
    </row>
    <row r="13" spans="1:8" x14ac:dyDescent="0.25">
      <c r="A13" s="26"/>
      <c r="B13" s="26"/>
      <c r="C13" s="26"/>
      <c r="D13" s="26"/>
      <c r="E13" s="26"/>
      <c r="F13" s="27"/>
    </row>
    <row r="14" spans="1:8" x14ac:dyDescent="0.25">
      <c r="A14" s="3" t="s">
        <v>8</v>
      </c>
      <c r="B14" s="4"/>
      <c r="C14" s="10" t="s">
        <v>27</v>
      </c>
      <c r="D14" s="10" t="s">
        <v>20</v>
      </c>
      <c r="E14" s="10" t="s">
        <v>28</v>
      </c>
      <c r="F14" s="22" t="s">
        <v>29</v>
      </c>
    </row>
    <row r="15" spans="1:8" x14ac:dyDescent="0.25">
      <c r="A15" s="3"/>
      <c r="B15" s="3"/>
      <c r="C15" s="32">
        <v>50</v>
      </c>
      <c r="D15" s="20">
        <v>12</v>
      </c>
      <c r="E15" s="11">
        <f>C15*D15</f>
        <v>600</v>
      </c>
      <c r="F15" s="11">
        <f>E15</f>
        <v>600</v>
      </c>
    </row>
    <row r="16" spans="1:8" x14ac:dyDescent="0.25">
      <c r="A16" s="3" t="s">
        <v>9</v>
      </c>
      <c r="B16" s="3"/>
      <c r="C16" s="11"/>
      <c r="D16" s="20"/>
      <c r="E16" s="11"/>
      <c r="F16" s="21"/>
    </row>
    <row r="17" spans="1:6" x14ac:dyDescent="0.25">
      <c r="A17" s="3"/>
      <c r="B17" s="9" t="s">
        <v>21</v>
      </c>
      <c r="C17" s="11">
        <v>2</v>
      </c>
      <c r="D17" s="20">
        <v>110</v>
      </c>
      <c r="E17" s="11">
        <f t="shared" ref="E17:E21" si="0">C17*D17</f>
        <v>220</v>
      </c>
      <c r="F17" s="21"/>
    </row>
    <row r="18" spans="1:6" x14ac:dyDescent="0.25">
      <c r="A18" s="3"/>
      <c r="B18" s="7" t="s">
        <v>30</v>
      </c>
      <c r="C18" s="11">
        <v>1.2</v>
      </c>
      <c r="D18" s="20">
        <v>2400</v>
      </c>
      <c r="E18" s="11">
        <f t="shared" si="0"/>
        <v>2880</v>
      </c>
      <c r="F18" s="21"/>
    </row>
    <row r="19" spans="1:6" x14ac:dyDescent="0.25">
      <c r="A19" s="3"/>
      <c r="B19" s="7" t="s">
        <v>10</v>
      </c>
      <c r="C19" s="11">
        <v>8.5</v>
      </c>
      <c r="D19" s="20">
        <v>28</v>
      </c>
      <c r="E19" s="11">
        <f t="shared" si="0"/>
        <v>238</v>
      </c>
      <c r="F19" s="21"/>
    </row>
    <row r="20" spans="1:6" x14ac:dyDescent="0.25">
      <c r="A20" s="3"/>
      <c r="B20" s="24" t="s">
        <v>11</v>
      </c>
      <c r="C20" s="19">
        <v>0.3</v>
      </c>
      <c r="D20" s="20">
        <v>52</v>
      </c>
      <c r="E20" s="11">
        <f t="shared" si="0"/>
        <v>15.6</v>
      </c>
      <c r="F20" s="21"/>
    </row>
    <row r="21" spans="1:6" x14ac:dyDescent="0.25">
      <c r="A21" s="2"/>
      <c r="B21" s="24" t="s">
        <v>12</v>
      </c>
      <c r="C21" s="19">
        <v>140</v>
      </c>
      <c r="D21" s="20">
        <v>4</v>
      </c>
      <c r="E21" s="11">
        <f t="shared" si="0"/>
        <v>560</v>
      </c>
      <c r="F21" s="21">
        <f>SUM(E17:E21)</f>
        <v>3913.6</v>
      </c>
    </row>
    <row r="22" spans="1:6" x14ac:dyDescent="0.25">
      <c r="A22" s="2"/>
      <c r="B22" s="8"/>
      <c r="C22" s="6"/>
      <c r="D22" s="3"/>
      <c r="E22" s="11"/>
      <c r="F22" s="21"/>
    </row>
    <row r="23" spans="1:6" x14ac:dyDescent="0.25">
      <c r="A23" s="2" t="s">
        <v>13</v>
      </c>
      <c r="B23" s="3"/>
      <c r="C23" s="3"/>
      <c r="D23" s="3"/>
      <c r="E23" s="11"/>
      <c r="F23" s="13">
        <f>F11+F15-F21</f>
        <v>35418.400000000001</v>
      </c>
    </row>
    <row r="24" spans="1:6" ht="15.75" thickBot="1" x14ac:dyDescent="0.3">
      <c r="A24" s="28"/>
      <c r="B24" s="29"/>
      <c r="C24" s="29"/>
      <c r="D24" s="29"/>
      <c r="E24" s="29"/>
      <c r="F24" s="30"/>
    </row>
    <row r="25" spans="1:6" x14ac:dyDescent="0.25">
      <c r="A25" s="26"/>
      <c r="B25" s="26"/>
      <c r="C25" s="26"/>
      <c r="D25" s="26"/>
      <c r="E25" s="26"/>
      <c r="F25" s="26"/>
    </row>
    <row r="26" spans="1:6" x14ac:dyDescent="0.25">
      <c r="A26" s="2" t="s">
        <v>14</v>
      </c>
      <c r="B26" s="3"/>
      <c r="C26" s="3"/>
      <c r="D26" s="3"/>
      <c r="E26" s="3"/>
      <c r="F26" s="3"/>
    </row>
    <row r="27" spans="1:6" x14ac:dyDescent="0.25">
      <c r="A27" s="2" t="s">
        <v>4</v>
      </c>
      <c r="B27" s="10" t="s">
        <v>23</v>
      </c>
      <c r="C27" s="10" t="s">
        <v>15</v>
      </c>
      <c r="D27" s="3"/>
      <c r="E27" s="10" t="s">
        <v>28</v>
      </c>
      <c r="F27" s="22" t="s">
        <v>29</v>
      </c>
    </row>
    <row r="28" spans="1:6" x14ac:dyDescent="0.25">
      <c r="A28" s="3" t="s">
        <v>6</v>
      </c>
      <c r="B28" s="11">
        <v>655000</v>
      </c>
      <c r="C28" s="12">
        <v>1.4</v>
      </c>
      <c r="D28" s="3"/>
      <c r="E28" s="11">
        <f>B28*C28/100</f>
        <v>9170</v>
      </c>
      <c r="F28" s="4"/>
    </row>
    <row r="29" spans="1:6" x14ac:dyDescent="0.25">
      <c r="A29" s="3" t="s">
        <v>7</v>
      </c>
      <c r="B29" s="11">
        <v>1300000</v>
      </c>
      <c r="C29" s="12">
        <v>1.4</v>
      </c>
      <c r="D29" s="3"/>
      <c r="E29" s="11">
        <f>B29*C29/100</f>
        <v>18200</v>
      </c>
      <c r="F29" s="11"/>
    </row>
    <row r="30" spans="1:6" x14ac:dyDescent="0.25">
      <c r="A30" s="3"/>
      <c r="B30" s="3"/>
      <c r="C30" s="3"/>
      <c r="D30" s="3"/>
      <c r="E30" s="5"/>
      <c r="F30" s="11">
        <f>E28+E29</f>
        <v>27370</v>
      </c>
    </row>
    <row r="31" spans="1:6" x14ac:dyDescent="0.25">
      <c r="A31" s="2" t="s">
        <v>16</v>
      </c>
      <c r="B31" s="3"/>
      <c r="C31" s="3"/>
      <c r="D31" s="3"/>
      <c r="E31" s="3"/>
      <c r="F31" s="11"/>
    </row>
    <row r="32" spans="1:6" x14ac:dyDescent="0.25">
      <c r="A32" s="2" t="s">
        <v>4</v>
      </c>
      <c r="B32" s="10" t="s">
        <v>23</v>
      </c>
      <c r="C32" s="10" t="s">
        <v>22</v>
      </c>
      <c r="D32" s="3"/>
      <c r="E32" s="10" t="s">
        <v>28</v>
      </c>
      <c r="F32" s="11"/>
    </row>
    <row r="33" spans="1:6" x14ac:dyDescent="0.25">
      <c r="A33" s="3" t="s">
        <v>6</v>
      </c>
      <c r="B33" s="11">
        <v>655000</v>
      </c>
      <c r="C33" s="12">
        <v>0.8</v>
      </c>
      <c r="D33" s="3"/>
      <c r="E33" s="11">
        <f>B33*C33/100</f>
        <v>5240</v>
      </c>
      <c r="F33" s="11"/>
    </row>
    <row r="34" spans="1:6" x14ac:dyDescent="0.25">
      <c r="A34" s="3" t="s">
        <v>7</v>
      </c>
      <c r="B34" s="11">
        <v>1300000</v>
      </c>
      <c r="C34" s="12">
        <v>0.8</v>
      </c>
      <c r="D34" s="3"/>
      <c r="E34" s="11">
        <f>B34*C34/100</f>
        <v>10400</v>
      </c>
      <c r="F34" s="11"/>
    </row>
    <row r="35" spans="1:6" x14ac:dyDescent="0.25">
      <c r="A35" s="3"/>
      <c r="B35" s="3"/>
      <c r="C35" s="3"/>
      <c r="D35" s="3"/>
      <c r="E35" s="5"/>
      <c r="F35" s="11">
        <f>E33+E34</f>
        <v>15640</v>
      </c>
    </row>
    <row r="36" spans="1:6" x14ac:dyDescent="0.25">
      <c r="A36" s="2"/>
      <c r="B36" s="3"/>
      <c r="C36" s="3"/>
      <c r="D36" s="3"/>
      <c r="E36" s="3"/>
      <c r="F36" s="11"/>
    </row>
    <row r="37" spans="1:6" x14ac:dyDescent="0.25">
      <c r="A37" s="2" t="s">
        <v>17</v>
      </c>
      <c r="B37" s="3"/>
      <c r="C37" s="3"/>
      <c r="D37" s="3"/>
      <c r="E37" s="3"/>
      <c r="F37" s="13">
        <f>F23-F30-F35</f>
        <v>-7591.5999999999985</v>
      </c>
    </row>
  </sheetData>
  <mergeCells count="1">
    <mergeCell ref="H4:H7"/>
  </mergeCells>
  <pageMargins left="0.70866141732283472" right="0.70866141732283472" top="0.78740157480314965" bottom="0.78740157480314965" header="0.31496062992125984" footer="0.31496062992125984"/>
  <pageSetup paperSize="9" scale="54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7"/>
  <sheetViews>
    <sheetView showGridLines="0" zoomScale="110" zoomScaleNormal="110" workbookViewId="0">
      <selection activeCell="G14" sqref="G14"/>
    </sheetView>
  </sheetViews>
  <sheetFormatPr baseColWidth="10" defaultRowHeight="15" x14ac:dyDescent="0.25"/>
  <cols>
    <col min="1" max="6" width="20.7109375" customWidth="1"/>
    <col min="8" max="8" width="27.42578125" customWidth="1"/>
  </cols>
  <sheetData>
    <row r="2" spans="1:8" s="1" customFormat="1" x14ac:dyDescent="0.25">
      <c r="A2" s="2" t="s">
        <v>0</v>
      </c>
      <c r="B2" s="10" t="s">
        <v>23</v>
      </c>
      <c r="C2" s="10" t="s">
        <v>25</v>
      </c>
      <c r="D2" s="10" t="s">
        <v>1</v>
      </c>
      <c r="E2" s="10" t="s">
        <v>24</v>
      </c>
      <c r="F2" s="10" t="s">
        <v>26</v>
      </c>
    </row>
    <row r="3" spans="1:8" x14ac:dyDescent="0.25">
      <c r="A3" s="2" t="s">
        <v>4</v>
      </c>
      <c r="B3" s="3"/>
      <c r="C3" s="3"/>
      <c r="D3" s="3"/>
      <c r="E3" s="3"/>
      <c r="F3" s="3"/>
    </row>
    <row r="4" spans="1:8" ht="14.25" customHeight="1" x14ac:dyDescent="0.25">
      <c r="A4" s="3" t="s">
        <v>6</v>
      </c>
      <c r="B4" s="11">
        <v>655000</v>
      </c>
      <c r="C4" s="31">
        <v>6.5</v>
      </c>
      <c r="D4" s="12">
        <v>4</v>
      </c>
      <c r="E4" s="12">
        <f>C4-D4</f>
        <v>2.5</v>
      </c>
      <c r="F4" s="11">
        <f>B4*E4/100</f>
        <v>16375</v>
      </c>
      <c r="H4" s="33" t="s">
        <v>19</v>
      </c>
    </row>
    <row r="5" spans="1:8" x14ac:dyDescent="0.25">
      <c r="A5" s="3" t="s">
        <v>7</v>
      </c>
      <c r="B5" s="11">
        <v>1300000</v>
      </c>
      <c r="C5" s="31">
        <v>6</v>
      </c>
      <c r="D5" s="12">
        <v>3</v>
      </c>
      <c r="E5" s="12">
        <f>C5-D5</f>
        <v>3</v>
      </c>
      <c r="F5" s="11">
        <f>B5*E5/100</f>
        <v>39000</v>
      </c>
      <c r="H5" s="33"/>
    </row>
    <row r="6" spans="1:8" x14ac:dyDescent="0.25">
      <c r="A6" s="3"/>
      <c r="B6" s="11"/>
      <c r="C6" s="12"/>
      <c r="D6" s="12"/>
      <c r="E6" s="12"/>
      <c r="F6" s="11"/>
      <c r="H6" s="33"/>
    </row>
    <row r="7" spans="1:8" x14ac:dyDescent="0.25">
      <c r="A7" s="2" t="s">
        <v>3</v>
      </c>
      <c r="B7" s="11"/>
      <c r="C7" s="12"/>
      <c r="D7" s="12"/>
      <c r="E7" s="12"/>
      <c r="F7" s="11"/>
      <c r="H7" s="33"/>
    </row>
    <row r="8" spans="1:8" x14ac:dyDescent="0.25">
      <c r="A8" s="3" t="s">
        <v>2</v>
      </c>
      <c r="B8" s="11">
        <v>68000</v>
      </c>
      <c r="C8" s="31">
        <v>0</v>
      </c>
      <c r="D8" s="12">
        <f>0-0.1</f>
        <v>-0.1</v>
      </c>
      <c r="E8" s="12">
        <f>D8-C8</f>
        <v>-0.1</v>
      </c>
      <c r="F8" s="11">
        <f>B8*E8/100</f>
        <v>-68</v>
      </c>
    </row>
    <row r="9" spans="1:8" x14ac:dyDescent="0.25">
      <c r="A9" s="3" t="s">
        <v>5</v>
      </c>
      <c r="B9" s="11">
        <v>150000</v>
      </c>
      <c r="C9" s="31">
        <v>0.5</v>
      </c>
      <c r="D9" s="12">
        <v>0.3</v>
      </c>
      <c r="E9" s="12">
        <f>D9-C9</f>
        <v>-0.2</v>
      </c>
      <c r="F9" s="11">
        <f>B9*E9/100</f>
        <v>-300</v>
      </c>
    </row>
    <row r="10" spans="1:8" x14ac:dyDescent="0.25">
      <c r="A10" s="3"/>
      <c r="B10" s="3"/>
      <c r="C10" s="3"/>
      <c r="D10" s="3"/>
      <c r="E10" s="3"/>
      <c r="F10" s="11"/>
    </row>
    <row r="11" spans="1:8" x14ac:dyDescent="0.25">
      <c r="A11" s="2" t="s">
        <v>18</v>
      </c>
      <c r="B11" s="3"/>
      <c r="C11" s="3"/>
      <c r="D11" s="3"/>
      <c r="E11" s="3"/>
      <c r="F11" s="13">
        <f>SUM(F4:F9)</f>
        <v>55007</v>
      </c>
    </row>
    <row r="12" spans="1:8" ht="15.75" thickBot="1" x14ac:dyDescent="0.3">
      <c r="A12" s="28"/>
      <c r="B12" s="29"/>
      <c r="C12" s="29"/>
      <c r="D12" s="29"/>
      <c r="E12" s="29"/>
      <c r="F12" s="30"/>
    </row>
    <row r="13" spans="1:8" x14ac:dyDescent="0.25">
      <c r="A13" s="26"/>
      <c r="B13" s="26"/>
      <c r="C13" s="26"/>
      <c r="D13" s="26"/>
      <c r="E13" s="26"/>
      <c r="F13" s="27"/>
    </row>
    <row r="14" spans="1:8" x14ac:dyDescent="0.25">
      <c r="A14" s="3" t="s">
        <v>8</v>
      </c>
      <c r="B14" s="4"/>
      <c r="C14" s="10" t="s">
        <v>27</v>
      </c>
      <c r="D14" s="10" t="s">
        <v>20</v>
      </c>
      <c r="E14" s="10" t="s">
        <v>28</v>
      </c>
      <c r="F14" s="22" t="s">
        <v>29</v>
      </c>
    </row>
    <row r="15" spans="1:8" x14ac:dyDescent="0.25">
      <c r="A15" s="3"/>
      <c r="B15" s="3"/>
      <c r="C15" s="32">
        <v>50</v>
      </c>
      <c r="D15" s="20">
        <v>12</v>
      </c>
      <c r="E15" s="11">
        <f>C15*D15</f>
        <v>600</v>
      </c>
      <c r="F15" s="11">
        <f>E15</f>
        <v>600</v>
      </c>
    </row>
    <row r="16" spans="1:8" x14ac:dyDescent="0.25">
      <c r="A16" s="3" t="s">
        <v>9</v>
      </c>
      <c r="B16" s="3"/>
      <c r="C16" s="11"/>
      <c r="D16" s="20"/>
      <c r="E16" s="11"/>
      <c r="F16" s="21"/>
    </row>
    <row r="17" spans="1:6" x14ac:dyDescent="0.25">
      <c r="A17" s="3"/>
      <c r="B17" s="9" t="s">
        <v>21</v>
      </c>
      <c r="C17" s="11">
        <v>2</v>
      </c>
      <c r="D17" s="20">
        <v>110</v>
      </c>
      <c r="E17" s="11">
        <f t="shared" ref="E17:E21" si="0">C17*D17</f>
        <v>220</v>
      </c>
      <c r="F17" s="21"/>
    </row>
    <row r="18" spans="1:6" x14ac:dyDescent="0.25">
      <c r="A18" s="3"/>
      <c r="B18" s="7" t="s">
        <v>30</v>
      </c>
      <c r="C18" s="11">
        <v>1.2</v>
      </c>
      <c r="D18" s="20">
        <v>2400</v>
      </c>
      <c r="E18" s="11">
        <f t="shared" si="0"/>
        <v>2880</v>
      </c>
      <c r="F18" s="21"/>
    </row>
    <row r="19" spans="1:6" x14ac:dyDescent="0.25">
      <c r="A19" s="3"/>
      <c r="B19" s="7" t="s">
        <v>10</v>
      </c>
      <c r="C19" s="11">
        <v>8.5</v>
      </c>
      <c r="D19" s="20">
        <v>28</v>
      </c>
      <c r="E19" s="11">
        <f t="shared" si="0"/>
        <v>238</v>
      </c>
      <c r="F19" s="21"/>
    </row>
    <row r="20" spans="1:6" x14ac:dyDescent="0.25">
      <c r="A20" s="3"/>
      <c r="B20" s="24" t="s">
        <v>11</v>
      </c>
      <c r="C20" s="19">
        <v>0.3</v>
      </c>
      <c r="D20" s="20">
        <v>52</v>
      </c>
      <c r="E20" s="11">
        <f t="shared" si="0"/>
        <v>15.6</v>
      </c>
      <c r="F20" s="21"/>
    </row>
    <row r="21" spans="1:6" x14ac:dyDescent="0.25">
      <c r="A21" s="2"/>
      <c r="B21" s="24" t="s">
        <v>12</v>
      </c>
      <c r="C21" s="19">
        <v>140</v>
      </c>
      <c r="D21" s="20">
        <v>4</v>
      </c>
      <c r="E21" s="11">
        <f t="shared" si="0"/>
        <v>560</v>
      </c>
      <c r="F21" s="21">
        <f>SUM(E17:E21)</f>
        <v>3913.6</v>
      </c>
    </row>
    <row r="22" spans="1:6" x14ac:dyDescent="0.25">
      <c r="A22" s="2"/>
      <c r="B22" s="8"/>
      <c r="C22" s="6"/>
      <c r="D22" s="3"/>
      <c r="E22" s="11"/>
      <c r="F22" s="21"/>
    </row>
    <row r="23" spans="1:6" x14ac:dyDescent="0.25">
      <c r="A23" s="2" t="s">
        <v>13</v>
      </c>
      <c r="B23" s="3"/>
      <c r="C23" s="3"/>
      <c r="D23" s="3"/>
      <c r="E23" s="11"/>
      <c r="F23" s="13">
        <f>F11+F15-F21</f>
        <v>51693.4</v>
      </c>
    </row>
    <row r="24" spans="1:6" ht="15.75" thickBot="1" x14ac:dyDescent="0.3">
      <c r="A24" s="28"/>
      <c r="B24" s="29"/>
      <c r="C24" s="29"/>
      <c r="D24" s="29"/>
      <c r="E24" s="29"/>
      <c r="F24" s="30"/>
    </row>
    <row r="25" spans="1:6" x14ac:dyDescent="0.25">
      <c r="A25" s="26"/>
      <c r="B25" s="26"/>
      <c r="C25" s="26"/>
      <c r="D25" s="26"/>
      <c r="E25" s="26"/>
      <c r="F25" s="26"/>
    </row>
    <row r="26" spans="1:6" x14ac:dyDescent="0.25">
      <c r="A26" s="2" t="s">
        <v>14</v>
      </c>
      <c r="B26" s="3"/>
      <c r="C26" s="3"/>
      <c r="D26" s="3"/>
      <c r="E26" s="3"/>
      <c r="F26" s="3"/>
    </row>
    <row r="27" spans="1:6" x14ac:dyDescent="0.25">
      <c r="A27" s="2" t="s">
        <v>4</v>
      </c>
      <c r="B27" s="10" t="s">
        <v>23</v>
      </c>
      <c r="C27" s="10" t="s">
        <v>15</v>
      </c>
      <c r="D27" s="3"/>
      <c r="E27" s="10" t="s">
        <v>28</v>
      </c>
      <c r="F27" s="22" t="s">
        <v>29</v>
      </c>
    </row>
    <row r="28" spans="1:6" x14ac:dyDescent="0.25">
      <c r="A28" s="3" t="s">
        <v>6</v>
      </c>
      <c r="B28" s="11">
        <v>655000</v>
      </c>
      <c r="C28" s="12">
        <v>1.4</v>
      </c>
      <c r="D28" s="3"/>
      <c r="E28" s="11">
        <f>B28*C28/100</f>
        <v>9170</v>
      </c>
      <c r="F28" s="4"/>
    </row>
    <row r="29" spans="1:6" x14ac:dyDescent="0.25">
      <c r="A29" s="3" t="s">
        <v>7</v>
      </c>
      <c r="B29" s="11">
        <v>1300000</v>
      </c>
      <c r="C29" s="12">
        <v>1.4</v>
      </c>
      <c r="D29" s="3"/>
      <c r="E29" s="11">
        <f>B29*C29/100</f>
        <v>18200</v>
      </c>
      <c r="F29" s="4"/>
    </row>
    <row r="30" spans="1:6" x14ac:dyDescent="0.25">
      <c r="A30" s="3"/>
      <c r="B30" s="3"/>
      <c r="C30" s="3"/>
      <c r="D30" s="3"/>
      <c r="E30" s="5"/>
      <c r="F30" s="11">
        <f>E28+E29</f>
        <v>27370</v>
      </c>
    </row>
    <row r="31" spans="1:6" x14ac:dyDescent="0.25">
      <c r="A31" s="2" t="s">
        <v>16</v>
      </c>
      <c r="B31" s="3"/>
      <c r="C31" s="3"/>
      <c r="D31" s="3"/>
      <c r="E31" s="3"/>
      <c r="F31" s="11"/>
    </row>
    <row r="32" spans="1:6" x14ac:dyDescent="0.25">
      <c r="A32" s="2" t="s">
        <v>4</v>
      </c>
      <c r="B32" s="10" t="s">
        <v>23</v>
      </c>
      <c r="C32" s="10" t="s">
        <v>22</v>
      </c>
      <c r="D32" s="3"/>
      <c r="E32" s="10" t="s">
        <v>28</v>
      </c>
      <c r="F32" s="11"/>
    </row>
    <row r="33" spans="1:6" x14ac:dyDescent="0.25">
      <c r="A33" s="3" t="s">
        <v>6</v>
      </c>
      <c r="B33" s="11">
        <v>655000</v>
      </c>
      <c r="C33" s="12">
        <v>0.8</v>
      </c>
      <c r="D33" s="3"/>
      <c r="E33" s="11">
        <f>B33*C33/100</f>
        <v>5240</v>
      </c>
      <c r="F33" s="11"/>
    </row>
    <row r="34" spans="1:6" x14ac:dyDescent="0.25">
      <c r="A34" s="3" t="s">
        <v>7</v>
      </c>
      <c r="B34" s="11">
        <v>1300000</v>
      </c>
      <c r="C34" s="12">
        <v>0.8</v>
      </c>
      <c r="D34" s="3"/>
      <c r="E34" s="11">
        <f>B34*C34/100</f>
        <v>10400</v>
      </c>
      <c r="F34" s="11"/>
    </row>
    <row r="35" spans="1:6" x14ac:dyDescent="0.25">
      <c r="A35" s="3"/>
      <c r="B35" s="3"/>
      <c r="C35" s="3"/>
      <c r="D35" s="3"/>
      <c r="E35" s="5"/>
      <c r="F35" s="11">
        <f>E33+E34</f>
        <v>15640</v>
      </c>
    </row>
    <row r="36" spans="1:6" x14ac:dyDescent="0.25">
      <c r="A36" s="2"/>
      <c r="B36" s="3"/>
      <c r="C36" s="3"/>
      <c r="D36" s="3"/>
      <c r="E36" s="3"/>
      <c r="F36" s="11"/>
    </row>
    <row r="37" spans="1:6" x14ac:dyDescent="0.25">
      <c r="A37" s="2" t="s">
        <v>17</v>
      </c>
      <c r="B37" s="3"/>
      <c r="C37" s="3"/>
      <c r="D37" s="3"/>
      <c r="E37" s="3"/>
      <c r="F37" s="13">
        <f>F23-F30-F35</f>
        <v>8683.4000000000015</v>
      </c>
    </row>
  </sheetData>
  <mergeCells count="1">
    <mergeCell ref="H4:H7"/>
  </mergeCells>
  <pageMargins left="0.70866141732283472" right="0.70866141732283472" top="0.78740157480314965" bottom="0.78740157480314965" header="0.31496062992125984" footer="0.31496062992125984"/>
  <pageSetup paperSize="9" scale="54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3C395E95A93F342B8A6A30B4B3DAE5A" ma:contentTypeVersion="" ma:contentTypeDescription="Ein neues Dokument erstellen." ma:contentTypeScope="" ma:versionID="92e28d0047785547c4db0a8ee3052952">
  <xsd:schema xmlns:xsd="http://www.w3.org/2001/XMLSchema" xmlns:xs="http://www.w3.org/2001/XMLSchema" xmlns:p="http://schemas.microsoft.com/office/2006/metadata/properties" xmlns:ns2="55696b60-0389-45c2-bb8c-032517eb46a2" targetNamespace="http://schemas.microsoft.com/office/2006/metadata/properties" ma:root="true" ma:fieldsID="a5e0e41368e1e50ce28182d87e99e1e9" ns2:_="">
    <xsd:import namespace="55696b60-0389-45c2-bb8c-032517eb46a2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696b60-0389-45c2-bb8c-032517eb46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263095-4053-46EC-BC90-CD0459C148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696b60-0389-45c2-bb8c-032517eb46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062299-1312-4FF6-81E8-3052A05C0A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0453A3-3250-4E15-8850-56C1ECDFB90F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55696b60-0389-45c2-bb8c-032517eb46a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aktuelle Konditionen</vt:lpstr>
      <vt:lpstr>Kundenwunsch</vt:lpstr>
      <vt:lpstr>Vorschlag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2021-09-16T16:27:26Z</dcterms:created>
  <dcterms:modified xsi:type="dcterms:W3CDTF">2022-03-17T16:17:45Z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0x01010093C395E95A93F342B8A6A30B4B3DAE5A</vt:lpwstr>
  </property>
</Properties>
</file>